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ts.accenture.com/sites/Cardinal-Project/HCM/03  Change/03_Training/02_Design_Build_Training/06_Training Objects/10 - Cardinal Website Source Documents (Microsoft Word and PPT)/HR351/Release 1/Job Aids/"/>
    </mc:Choice>
  </mc:AlternateContent>
  <xr:revisionPtr revIDLastSave="0" documentId="14_{D8763C43-6823-4549-A8BE-BDF6DD8B423D}" xr6:coauthVersionLast="47" xr6:coauthVersionMax="47" xr10:uidLastSave="{00000000-0000-0000-0000-000000000000}"/>
  <workbookProtection workbookAlgorithmName="SHA-512" workbookHashValue="o3uWQwKARzR/JqEuLyYy5FAxvz7u8qLmtbR1QycWqyt8vaRJoaBNnz5P26y/Ua/l21y/Y7EMos7fA2pBNRkJ/g==" workbookSaltValue="TVOD/JqPQ8mFhw4eh5e7fA==" workbookSpinCount="100000" lockStructure="1"/>
  <bookViews>
    <workbookView xWindow="28680" yWindow="-120" windowWidth="29040" windowHeight="15840" xr2:uid="{00000000-000D-0000-FFFF-FFFF00000000}"/>
  </bookViews>
  <sheets>
    <sheet name="Tab 1 - Prior Months" sheetId="1" r:id="rId1"/>
    <sheet name="Tab 2 - LED Calc" sheetId="2" r:id="rId2"/>
  </sheets>
  <definedNames>
    <definedName name="adjemp">'Tab 2 - LED Calc'!$D$21</definedName>
    <definedName name="adjlwop">'Tab 2 - LED Calc'!$D$14</definedName>
    <definedName name="bonner">'Tab 2 - LED Calc'!$D$21</definedName>
    <definedName name="bonner1">'Tab 2 - LED Calc'!$D$8</definedName>
    <definedName name="csbd">'Tab 2 - LED Calc'!$D$11</definedName>
    <definedName name="currper">'Tab 2 - LED Calc'!$D$8</definedName>
    <definedName name="lwopno">'Tab 2 - LED Calc'!$D$9</definedName>
    <definedName name="PSM">'Tab 2 - LED Calc'!$D$7</definedName>
    <definedName name="SBD">'Tab 2 - LED Calc'!$D$6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 r="D18" i="2" s="1"/>
  <c r="D11" i="2"/>
  <c r="E9" i="2"/>
  <c r="C17" i="1"/>
  <c r="E11" i="1" s="1"/>
  <c r="D14" i="2" l="1"/>
  <c r="D21" i="2" s="1"/>
  <c r="D24" i="2" s="1"/>
  <c r="E8" i="1"/>
  <c r="E13" i="1" s="1"/>
  <c r="C19" i="1"/>
  <c r="F11" i="1"/>
  <c r="G11" i="1"/>
</calcChain>
</file>

<file path=xl/sharedStrings.xml><?xml version="1.0" encoding="utf-8"?>
<sst xmlns="http://schemas.openxmlformats.org/spreadsheetml/2006/main" count="50" uniqueCount="50">
  <si>
    <t>Begin 1</t>
  </si>
  <si>
    <t>Total Months of Service</t>
  </si>
  <si>
    <t>End 1</t>
  </si>
  <si>
    <t>Begin 2</t>
  </si>
  <si>
    <t>Total Prior Service</t>
  </si>
  <si>
    <t>End 2</t>
  </si>
  <si>
    <t>Year</t>
  </si>
  <si>
    <t>Month</t>
  </si>
  <si>
    <t>Day</t>
  </si>
  <si>
    <t>Begin 3</t>
  </si>
  <si>
    <t>End 3</t>
  </si>
  <si>
    <t>Prior Service Months</t>
  </si>
  <si>
    <t>Begin 4</t>
  </si>
  <si>
    <t>End 4</t>
  </si>
  <si>
    <t>Begin 5</t>
  </si>
  <si>
    <t>End 5</t>
  </si>
  <si>
    <t>Months Of Prior Service Calculator</t>
  </si>
  <si>
    <t xml:space="preserve">Instructions:  </t>
  </si>
  <si>
    <t>Date:</t>
  </si>
  <si>
    <t>When multiple beaks in service, enter every begin and end date.</t>
  </si>
  <si>
    <t>Employee Name:</t>
  </si>
  <si>
    <t>EIN:</t>
  </si>
  <si>
    <t>Current Payroll Period to Date:</t>
  </si>
  <si>
    <t>Number of Pay Periods of LWOP:</t>
  </si>
  <si>
    <t>Convert to Top of Pay Period:</t>
  </si>
  <si>
    <t>Adjust Date for LWOP Periods:</t>
  </si>
  <si>
    <t>Move Converted date in cell D11 and advance by number of periods missed for LWOP</t>
  </si>
  <si>
    <t>Full Years of Prior Service:</t>
  </si>
  <si>
    <t>Months of Prior Service:</t>
  </si>
  <si>
    <t>Convert PMIS prior service months into whole years and remainder months</t>
  </si>
  <si>
    <t>Take the date in cell D14 and back up the number of years/months of prior service</t>
  </si>
  <si>
    <t>Adjusted Leave Eligibility Svc date:</t>
  </si>
  <si>
    <t>Current Anniversary Number:</t>
  </si>
  <si>
    <t>Calculate the Leave Anniversary Date From Rehire Date and Prior Service Months</t>
  </si>
  <si>
    <t>TEST</t>
  </si>
  <si>
    <t>xxxxxxxxxxxxx</t>
  </si>
  <si>
    <t>Take the current Empl Rcd Hire Date and adjust for Pre 6/10/1997 (lag pay) Pay Periods</t>
  </si>
  <si>
    <t>Current Empl Rcd hire Date:</t>
  </si>
  <si>
    <t>Prior Service Months (tab 1):</t>
  </si>
  <si>
    <t xml:space="preserve">Enter the Hire begin and term dates of each Empl Rcd in the green boxes.  </t>
  </si>
  <si>
    <t>Classified State:</t>
  </si>
  <si>
    <t>\</t>
  </si>
  <si>
    <t xml:space="preserve">NOTE: The employee's leave accrual rate calculation includes all cumulative periods of salaried/career state service.  Periods of Leave Without Pay (LWOP) of more than 14 consecutive calendar days normally DO NOT count as service.  Adjustment of the leave eligibility service date is required when LWOP periods are entered.  </t>
  </si>
  <si>
    <t>u</t>
  </si>
  <si>
    <t>v</t>
  </si>
  <si>
    <t>w</t>
  </si>
  <si>
    <t>x</t>
  </si>
  <si>
    <t>y</t>
  </si>
  <si>
    <t>z</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</si>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</sst>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scheme val="minor"/>
    </font>
    <font>
      <b/>
      <sz val="11"/>
      <color theme="1"/>
      <name val="Calibri"/>
      <family val="2"/>
      <scheme val="minor"/>
    </font>
    <font>
      <sz val="10"/>
      <name val="Arial"/>
      <family val="2"/>
    </font>
    <font>
      <b/>
      <sz val="10"/>
      <name val="Arial"/>
      <family val="2"/>
    </font>
    <font>
      <b/>
      <u/>
      <sz val="10"/>
      <name val="Arial"/>
      <family val="2"/>
    </font>
    <font>
      <b/>
      <sz val="16"/>
      <color theme="1"/>
      <name val="Calibri"/>
      <family val="2"/>
      <scheme val="minor"/>
    </font>
    <font>
      <sz val="10"/>
      <color theme="0"/>
      <name val="Arial"/>
      <family val="2"/>
    </font>
    <font>
      <i/>
      <sz val="11"/>
      <color theme="1"/>
      <name val="Calibri"/>
      <family val="2"/>
      <scheme val="minor"/>
    </font>
    <font>
      <sz val="16"/>
      <color rgb="FFC40223"/>
      <name val="Wingdings 2"/>
      <family val="1"/>
      <charset val="2"/>
    </font>
    <font>
      <sz val="11"/>
      <color rgb="FFC40223"/>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2" fillId="0" borderId="0" xfId="0" applyFont="1" applyBorder="1"/>
    <xf numFmtId="14" fontId="0" fillId="2" borderId="1" xfId="0" applyNumberFormat="1" applyFill="1" applyBorder="1"/>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2" fillId="0" borderId="0" xfId="0" applyFont="1" applyFill="1" applyBorder="1"/>
    <xf numFmtId="0" fontId="0" fillId="0" borderId="0" xfId="0" applyAlignment="1">
      <alignment horizontal="center"/>
    </xf>
    <xf numFmtId="49" fontId="4" fillId="0" borderId="0" xfId="0" applyNumberFormat="1" applyFont="1" applyFill="1" applyBorder="1" applyAlignment="1">
      <alignment horizontal="center"/>
    </xf>
    <xf numFmtId="49" fontId="0" fillId="0" borderId="0" xfId="0" applyNumberFormat="1" applyFill="1" applyBorder="1" applyAlignment="1">
      <alignment horizontal="center"/>
    </xf>
    <xf numFmtId="14" fontId="0" fillId="4" borderId="0" xfId="0" applyNumberFormat="1" applyFill="1"/>
    <xf numFmtId="0" fontId="0" fillId="4" borderId="0" xfId="0" applyNumberFormat="1" applyFill="1"/>
    <xf numFmtId="0" fontId="1" fillId="0" borderId="8" xfId="0" applyFont="1" applyBorder="1"/>
    <xf numFmtId="0" fontId="1" fillId="0" borderId="0" xfId="0" applyFont="1" applyBorder="1"/>
    <xf numFmtId="0" fontId="0" fillId="0" borderId="0" xfId="0" applyBorder="1"/>
    <xf numFmtId="0" fontId="0" fillId="0" borderId="9" xfId="0" applyBorder="1"/>
    <xf numFmtId="14" fontId="0" fillId="5" borderId="0" xfId="0" applyNumberFormat="1" applyFill="1" applyBorder="1" applyAlignment="1" applyProtection="1">
      <alignment horizontal="right"/>
      <protection locked="0"/>
    </xf>
    <xf numFmtId="0" fontId="0" fillId="5" borderId="0" xfId="0" applyFill="1" applyBorder="1" applyAlignment="1" applyProtection="1">
      <alignment horizontal="right"/>
      <protection locked="0"/>
    </xf>
    <xf numFmtId="0" fontId="6" fillId="0" borderId="0" xfId="0" applyFont="1" applyBorder="1"/>
    <xf numFmtId="0" fontId="0" fillId="0" borderId="8" xfId="0" applyBorder="1"/>
    <xf numFmtId="14" fontId="0" fillId="0" borderId="0" xfId="0" applyNumberFormat="1" applyBorder="1"/>
    <xf numFmtId="0" fontId="7" fillId="0" borderId="8" xfId="0" applyFont="1" applyBorder="1"/>
    <xf numFmtId="0" fontId="7" fillId="0" borderId="0" xfId="0" applyFont="1" applyBorder="1"/>
    <xf numFmtId="1" fontId="0" fillId="0" borderId="0" xfId="0" applyNumberFormat="1" applyBorder="1"/>
    <xf numFmtId="0" fontId="0" fillId="0" borderId="12" xfId="0" applyBorder="1"/>
    <xf numFmtId="14" fontId="0" fillId="0" borderId="0" xfId="0" applyNumberFormat="1"/>
    <xf numFmtId="0" fontId="0" fillId="0" borderId="0" xfId="0" applyAlignment="1">
      <alignment horizontal="center"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9" fillId="0" borderId="0" xfId="0" applyFont="1" applyBorder="1"/>
    <xf numFmtId="0" fontId="3" fillId="0" borderId="0"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1" fillId="5" borderId="0" xfId="0" applyFont="1" applyFill="1" applyBorder="1" applyAlignment="1" applyProtection="1">
      <alignment horizontal="right"/>
      <protection locked="0"/>
    </xf>
    <xf numFmtId="164" fontId="1" fillId="5" borderId="0" xfId="0" applyNumberFormat="1" applyFont="1" applyFill="1" applyBorder="1" applyAlignment="1" applyProtection="1">
      <alignment horizontal="right"/>
      <protection locked="0"/>
    </xf>
    <xf numFmtId="0" fontId="0" fillId="0" borderId="8"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C40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showGridLines="0" tabSelected="1" workbookViewId="0">
      <selection activeCell="M23" sqref="M23"/>
    </sheetView>
  </sheetViews>
  <sheetFormatPr defaultRowHeight="14.5" x14ac:dyDescent="0.35"/>
  <cols>
    <col min="1" max="1" width="13.54296875" customWidth="1"/>
    <col min="2" max="2" width="4.81640625" style="29" customWidth="1"/>
    <col min="3" max="3" width="17.453125" customWidth="1"/>
    <col min="4" max="4" width="8.08984375" customWidth="1"/>
    <col min="5" max="5" width="14.54296875" customWidth="1"/>
    <col min="6" max="6" width="14.81640625" customWidth="1"/>
    <col min="9" max="9" width="9.453125" bestFit="1" customWidth="1"/>
  </cols>
  <sheetData>
    <row r="1" spans="1:9" x14ac:dyDescent="0.35">
      <c r="A1" t="s">
        <v>16</v>
      </c>
    </row>
    <row r="3" spans="1:9" x14ac:dyDescent="0.35">
      <c r="A3" t="s">
        <v>17</v>
      </c>
      <c r="C3" t="s">
        <v>39</v>
      </c>
    </row>
    <row r="4" spans="1:9" x14ac:dyDescent="0.35">
      <c r="C4" t="s">
        <v>19</v>
      </c>
    </row>
    <row r="6" spans="1:9" ht="15" thickBot="1" x14ac:dyDescent="0.4">
      <c r="A6" t="s">
        <v>40</v>
      </c>
      <c r="C6" t="s">
        <v>18</v>
      </c>
    </row>
    <row r="7" spans="1:9" ht="25" customHeight="1" x14ac:dyDescent="0.35">
      <c r="A7" s="1" t="s">
        <v>0</v>
      </c>
      <c r="B7" s="31" t="s">
        <v>43</v>
      </c>
      <c r="C7" s="2">
        <v>32741</v>
      </c>
      <c r="E7" s="34" t="s">
        <v>1</v>
      </c>
      <c r="F7" s="35"/>
      <c r="G7" s="36"/>
    </row>
    <row r="8" spans="1:9" ht="25" customHeight="1" thickBot="1" x14ac:dyDescent="0.4">
      <c r="A8" s="1" t="s">
        <v>2</v>
      </c>
      <c r="B8" s="31" t="s">
        <v>44</v>
      </c>
      <c r="C8" s="2">
        <v>43809</v>
      </c>
      <c r="E8" s="37">
        <f>SUM((E11*12),F11)</f>
        <v>365</v>
      </c>
      <c r="F8" s="38"/>
      <c r="G8" s="39"/>
    </row>
    <row r="9" spans="1:9" ht="25" customHeight="1" x14ac:dyDescent="0.35">
      <c r="A9" s="1" t="s">
        <v>3</v>
      </c>
      <c r="B9" s="31" t="s">
        <v>45</v>
      </c>
      <c r="C9" s="2">
        <v>43886</v>
      </c>
      <c r="E9" s="34" t="s">
        <v>4</v>
      </c>
      <c r="F9" s="35"/>
      <c r="G9" s="36"/>
      <c r="I9" s="28"/>
    </row>
    <row r="10" spans="1:9" ht="25" customHeight="1" x14ac:dyDescent="0.35">
      <c r="A10" s="1" t="s">
        <v>5</v>
      </c>
      <c r="B10" s="31" t="s">
        <v>46</v>
      </c>
      <c r="C10" s="2">
        <v>43917</v>
      </c>
      <c r="E10" s="3" t="s">
        <v>6</v>
      </c>
      <c r="F10" s="4" t="s">
        <v>7</v>
      </c>
      <c r="G10" s="5" t="s">
        <v>8</v>
      </c>
    </row>
    <row r="11" spans="1:9" ht="25" customHeight="1" thickBot="1" x14ac:dyDescent="0.4">
      <c r="A11" s="1" t="s">
        <v>9</v>
      </c>
      <c r="B11" s="31" t="s">
        <v>47</v>
      </c>
      <c r="C11" s="2">
        <v>44022</v>
      </c>
      <c r="E11" s="6">
        <f>YEAR(C17)-1900</f>
        <v>30</v>
      </c>
      <c r="F11" s="7">
        <f>MONTH(C17)-1</f>
        <v>5</v>
      </c>
      <c r="G11" s="8">
        <f>DAY(C17)</f>
        <v>12</v>
      </c>
    </row>
    <row r="12" spans="1:9" ht="25" customHeight="1" x14ac:dyDescent="0.35">
      <c r="A12" s="1" t="s">
        <v>10</v>
      </c>
      <c r="B12" s="31" t="s">
        <v>48</v>
      </c>
      <c r="C12" s="2">
        <v>44044</v>
      </c>
      <c r="E12" s="34" t="s">
        <v>11</v>
      </c>
      <c r="F12" s="35"/>
      <c r="G12" s="36"/>
    </row>
    <row r="13" spans="1:9" ht="15" thickBot="1" x14ac:dyDescent="0.4">
      <c r="A13" s="9" t="s">
        <v>12</v>
      </c>
      <c r="B13" s="30"/>
      <c r="C13" s="2"/>
      <c r="E13" s="40">
        <f>E8</f>
        <v>365</v>
      </c>
      <c r="F13" s="41"/>
      <c r="G13" s="42"/>
    </row>
    <row r="14" spans="1:9" x14ac:dyDescent="0.35">
      <c r="A14" s="9" t="s">
        <v>13</v>
      </c>
      <c r="B14" s="30"/>
      <c r="C14" s="2"/>
      <c r="E14" s="10"/>
      <c r="F14" s="10"/>
      <c r="G14" s="10"/>
    </row>
    <row r="15" spans="1:9" x14ac:dyDescent="0.35">
      <c r="A15" s="9" t="s">
        <v>14</v>
      </c>
      <c r="B15" s="30"/>
      <c r="C15" s="2"/>
      <c r="E15" s="33"/>
      <c r="F15" s="33"/>
      <c r="G15" s="10"/>
    </row>
    <row r="16" spans="1:9" x14ac:dyDescent="0.35">
      <c r="A16" s="9" t="s">
        <v>15</v>
      </c>
      <c r="B16" s="30"/>
      <c r="C16" s="2"/>
      <c r="E16" s="11"/>
      <c r="F16" s="11"/>
      <c r="G16" s="10"/>
    </row>
    <row r="17" spans="3:7" x14ac:dyDescent="0.35">
      <c r="C17" s="13">
        <f>+C16-C15+C14-C13+C12-C11+C10-C9+C8-C7</f>
        <v>11121</v>
      </c>
      <c r="E17" s="12"/>
      <c r="F17" s="12"/>
      <c r="G17" s="10"/>
    </row>
    <row r="18" spans="3:7" x14ac:dyDescent="0.35">
      <c r="C18" s="14" t="s">
        <v>41</v>
      </c>
      <c r="E18" s="12"/>
      <c r="F18" s="12"/>
      <c r="G18" s="10"/>
    </row>
    <row r="19" spans="3:7" x14ac:dyDescent="0.35">
      <c r="C19" s="14">
        <f>IF(E11=C18,5,0)</f>
        <v>0</v>
      </c>
      <c r="E19" s="12"/>
      <c r="F19" s="12"/>
      <c r="G19" s="10"/>
    </row>
    <row r="20" spans="3:7" x14ac:dyDescent="0.35">
      <c r="E20" s="12"/>
      <c r="F20" s="12"/>
      <c r="G20" s="10"/>
    </row>
    <row r="21" spans="3:7" x14ac:dyDescent="0.35">
      <c r="E21" s="12"/>
      <c r="F21" s="12"/>
      <c r="G21" s="10"/>
    </row>
    <row r="22" spans="3:7" x14ac:dyDescent="0.35">
      <c r="E22" s="12"/>
      <c r="F22" s="12"/>
    </row>
  </sheetData>
  <mergeCells count="6">
    <mergeCell ref="E15:F15"/>
    <mergeCell ref="E7:G7"/>
    <mergeCell ref="E8:G8"/>
    <mergeCell ref="E9:G9"/>
    <mergeCell ref="E12:G12"/>
    <mergeCell ref="E13:G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workbookViewId="0">
      <selection activeCell="G22" sqref="G22"/>
    </sheetView>
  </sheetViews>
  <sheetFormatPr defaultRowHeight="14.5" x14ac:dyDescent="0.35"/>
  <cols>
    <col min="3" max="4" width="13.81640625" customWidth="1"/>
  </cols>
  <sheetData>
    <row r="1" spans="1:8" x14ac:dyDescent="0.35">
      <c r="A1" s="43" t="s">
        <v>33</v>
      </c>
      <c r="B1" s="44"/>
      <c r="C1" s="44"/>
      <c r="D1" s="44"/>
      <c r="E1" s="44"/>
      <c r="F1" s="44"/>
      <c r="G1" s="44"/>
      <c r="H1" s="45"/>
    </row>
    <row r="2" spans="1:8" x14ac:dyDescent="0.35">
      <c r="A2" s="46"/>
      <c r="B2" s="47"/>
      <c r="C2" s="47"/>
      <c r="D2" s="47"/>
      <c r="E2" s="47"/>
      <c r="F2" s="47"/>
      <c r="G2" s="47"/>
      <c r="H2" s="48"/>
    </row>
    <row r="3" spans="1:8" ht="15" thickBot="1" x14ac:dyDescent="0.4">
      <c r="A3" s="49"/>
      <c r="B3" s="50"/>
      <c r="C3" s="50"/>
      <c r="D3" s="50"/>
      <c r="E3" s="50"/>
      <c r="F3" s="50"/>
      <c r="G3" s="50"/>
      <c r="H3" s="51"/>
    </row>
    <row r="4" spans="1:8" x14ac:dyDescent="0.35">
      <c r="A4" s="15" t="s">
        <v>20</v>
      </c>
      <c r="B4" s="16"/>
      <c r="C4" s="52" t="s">
        <v>34</v>
      </c>
      <c r="D4" s="52"/>
      <c r="E4" s="17"/>
      <c r="F4" s="17"/>
      <c r="G4" s="17"/>
      <c r="H4" s="18"/>
    </row>
    <row r="5" spans="1:8" x14ac:dyDescent="0.35">
      <c r="A5" s="15" t="s">
        <v>21</v>
      </c>
      <c r="B5" s="16"/>
      <c r="C5" s="53" t="s">
        <v>35</v>
      </c>
      <c r="D5" s="53"/>
      <c r="E5" s="17"/>
      <c r="F5" s="17"/>
      <c r="G5" s="17"/>
      <c r="H5" s="18"/>
    </row>
    <row r="6" spans="1:8" x14ac:dyDescent="0.35">
      <c r="A6" s="15" t="s">
        <v>37</v>
      </c>
      <c r="B6" s="16"/>
      <c r="C6" s="16"/>
      <c r="D6" s="19">
        <v>44105</v>
      </c>
      <c r="E6" s="17"/>
      <c r="F6" s="17"/>
      <c r="G6" s="17"/>
      <c r="H6" s="18"/>
    </row>
    <row r="7" spans="1:8" x14ac:dyDescent="0.35">
      <c r="A7" s="15" t="s">
        <v>38</v>
      </c>
      <c r="B7" s="16"/>
      <c r="C7" s="16"/>
      <c r="D7" s="20">
        <v>365</v>
      </c>
      <c r="E7" s="32" t="s">
        <v>49</v>
      </c>
      <c r="F7" s="17"/>
      <c r="G7" s="17"/>
      <c r="H7" s="18"/>
    </row>
    <row r="8" spans="1:8" x14ac:dyDescent="0.35">
      <c r="A8" s="15" t="s">
        <v>22</v>
      </c>
      <c r="B8" s="16"/>
      <c r="C8" s="16"/>
      <c r="D8" s="19">
        <v>44043</v>
      </c>
      <c r="E8" s="17"/>
      <c r="F8" s="17"/>
      <c r="G8" s="17"/>
      <c r="H8" s="18"/>
    </row>
    <row r="9" spans="1:8" x14ac:dyDescent="0.35">
      <c r="A9" s="15" t="s">
        <v>23</v>
      </c>
      <c r="B9" s="16"/>
      <c r="C9" s="16"/>
      <c r="D9" s="20">
        <v>0</v>
      </c>
      <c r="E9" s="21" t="str">
        <f>IF(OR(D9=0,(D9/2)=INT(D9/2)),"even","odd")</f>
        <v>even</v>
      </c>
      <c r="F9" s="17"/>
      <c r="G9" s="17"/>
      <c r="H9" s="18"/>
    </row>
    <row r="10" spans="1:8" x14ac:dyDescent="0.35">
      <c r="A10" s="22"/>
      <c r="B10" s="17"/>
      <c r="C10" s="17"/>
      <c r="D10" s="17"/>
      <c r="E10" s="17"/>
      <c r="F10" s="17"/>
      <c r="G10" s="17"/>
      <c r="H10" s="18"/>
    </row>
    <row r="11" spans="1:8" x14ac:dyDescent="0.35">
      <c r="A11" s="15" t="s">
        <v>24</v>
      </c>
      <c r="B11" s="17"/>
      <c r="C11" s="17"/>
      <c r="D11" s="23">
        <f>IF(SBD&gt;DATE(1997,6,10),DATE(YEAR(SBD),IF(DAY(SBD)&gt;25,MONTH(SBD)+1,MONTH(SBD)),IF(AND(DAY(SBD)&gt;10,DAY(SBD)&lt;26),25,10)),DATE(YEAR(SBD),IF(DAY(SBD)=1,MONTH(SBD)-1,MONTH(SBD)),IF(OR(DAY(SBD)=1,DAY(SBD)&gt;16),25,10)))</f>
        <v>44114</v>
      </c>
      <c r="E11" s="17"/>
      <c r="F11" s="17"/>
      <c r="G11" s="17"/>
      <c r="H11" s="18"/>
    </row>
    <row r="12" spans="1:8" x14ac:dyDescent="0.35">
      <c r="A12" s="24" t="s">
        <v>36</v>
      </c>
      <c r="B12" s="25"/>
      <c r="C12" s="25"/>
      <c r="D12" s="25"/>
      <c r="E12" s="25"/>
      <c r="F12" s="25"/>
      <c r="G12" s="25"/>
      <c r="H12" s="18"/>
    </row>
    <row r="13" spans="1:8" x14ac:dyDescent="0.35">
      <c r="A13" s="22"/>
      <c r="B13" s="17"/>
      <c r="C13" s="17"/>
      <c r="D13" s="17"/>
      <c r="E13" s="17"/>
      <c r="F13" s="17"/>
      <c r="G13" s="17"/>
      <c r="H13" s="18"/>
    </row>
    <row r="14" spans="1:8" x14ac:dyDescent="0.35">
      <c r="A14" s="15" t="s">
        <v>25</v>
      </c>
      <c r="B14" s="17"/>
      <c r="C14" s="17"/>
      <c r="D14" s="23">
        <f>DATE(YEAR(csbd),IF(DAY(csbd)=25,MONTH(csbd)+ROUNDUP(lwopno/2,0),MONTH(csbd)+ROUNDDOWN(lwopno/2,0)),IF(E9="even",DAY(csbd),IF(DAY(csbd)=25,10,25)))</f>
        <v>44114</v>
      </c>
      <c r="E14" s="17"/>
      <c r="F14" s="17"/>
      <c r="G14" s="17"/>
      <c r="H14" s="18"/>
    </row>
    <row r="15" spans="1:8" x14ac:dyDescent="0.35">
      <c r="A15" s="24" t="s">
        <v>26</v>
      </c>
      <c r="B15" s="25"/>
      <c r="C15" s="25"/>
      <c r="D15" s="25"/>
      <c r="E15" s="25"/>
      <c r="F15" s="25"/>
      <c r="G15" s="25"/>
      <c r="H15" s="18"/>
    </row>
    <row r="16" spans="1:8" x14ac:dyDescent="0.35">
      <c r="A16" s="22"/>
      <c r="B16" s="17"/>
      <c r="C16" s="17"/>
      <c r="D16" s="17"/>
      <c r="E16" s="17"/>
      <c r="F16" s="17"/>
      <c r="G16" s="17"/>
      <c r="H16" s="18"/>
    </row>
    <row r="17" spans="1:8" x14ac:dyDescent="0.35">
      <c r="A17" s="15" t="s">
        <v>27</v>
      </c>
      <c r="B17" s="17"/>
      <c r="C17" s="17"/>
      <c r="D17" s="26">
        <f>INT(PSM/12)</f>
        <v>30</v>
      </c>
      <c r="E17" s="17"/>
      <c r="F17" s="17"/>
      <c r="G17" s="17"/>
      <c r="H17" s="18"/>
    </row>
    <row r="18" spans="1:8" x14ac:dyDescent="0.35">
      <c r="A18" s="15" t="s">
        <v>28</v>
      </c>
      <c r="B18" s="17"/>
      <c r="C18" s="17"/>
      <c r="D18" s="17">
        <f>PSM-(D17*12)</f>
        <v>5</v>
      </c>
      <c r="E18" s="17"/>
      <c r="F18" s="17"/>
      <c r="G18" s="17"/>
      <c r="H18" s="18"/>
    </row>
    <row r="19" spans="1:8" x14ac:dyDescent="0.35">
      <c r="A19" s="24" t="s">
        <v>29</v>
      </c>
      <c r="B19" s="17"/>
      <c r="C19" s="17"/>
      <c r="D19" s="17"/>
      <c r="E19" s="17"/>
      <c r="F19" s="17"/>
      <c r="G19" s="17"/>
      <c r="H19" s="18"/>
    </row>
    <row r="20" spans="1:8" x14ac:dyDescent="0.35">
      <c r="A20" s="22"/>
      <c r="B20" s="17"/>
      <c r="C20" s="17"/>
      <c r="D20" s="17"/>
      <c r="E20" s="17"/>
      <c r="F20" s="17"/>
      <c r="G20" s="17"/>
      <c r="H20" s="18"/>
    </row>
    <row r="21" spans="1:8" x14ac:dyDescent="0.35">
      <c r="A21" s="15" t="s">
        <v>31</v>
      </c>
      <c r="B21" s="17"/>
      <c r="C21" s="17"/>
      <c r="D21" s="23">
        <f>EDATE(adjlwop,-PSM)</f>
        <v>33003</v>
      </c>
      <c r="E21" s="17"/>
      <c r="F21" s="17"/>
      <c r="G21" s="17"/>
      <c r="H21" s="18"/>
    </row>
    <row r="22" spans="1:8" x14ac:dyDescent="0.35">
      <c r="A22" s="24" t="s">
        <v>30</v>
      </c>
      <c r="B22" s="17"/>
      <c r="C22" s="17"/>
      <c r="D22" s="17"/>
      <c r="E22" s="17"/>
      <c r="F22" s="17"/>
      <c r="G22" s="17"/>
      <c r="H22" s="18"/>
    </row>
    <row r="23" spans="1:8" x14ac:dyDescent="0.35">
      <c r="A23" s="22"/>
      <c r="B23" s="17"/>
      <c r="C23" s="17"/>
      <c r="D23" s="17"/>
      <c r="E23" s="17"/>
      <c r="F23" s="17"/>
      <c r="G23" s="17"/>
      <c r="H23" s="18"/>
    </row>
    <row r="24" spans="1:8" x14ac:dyDescent="0.35">
      <c r="A24" s="15" t="s">
        <v>32</v>
      </c>
      <c r="B24" s="17"/>
      <c r="C24" s="17"/>
      <c r="D24" s="26">
        <f>(5*INT((((bonner1-bonner)/365)/5)))</f>
        <v>30</v>
      </c>
      <c r="E24" s="17"/>
      <c r="F24" s="17"/>
      <c r="G24" s="17"/>
      <c r="H24" s="18"/>
    </row>
    <row r="25" spans="1:8" x14ac:dyDescent="0.35">
      <c r="A25" s="22"/>
      <c r="B25" s="17"/>
      <c r="C25" s="17"/>
      <c r="D25" s="17"/>
      <c r="E25" s="17"/>
      <c r="F25" s="17"/>
      <c r="G25" s="17"/>
      <c r="H25" s="18"/>
    </row>
    <row r="26" spans="1:8" x14ac:dyDescent="0.35">
      <c r="A26" s="54" t="s">
        <v>42</v>
      </c>
      <c r="B26" s="55"/>
      <c r="C26" s="55"/>
      <c r="D26" s="55"/>
      <c r="E26" s="55"/>
      <c r="F26" s="55"/>
      <c r="G26" s="55"/>
      <c r="H26" s="18"/>
    </row>
    <row r="27" spans="1:8" x14ac:dyDescent="0.35">
      <c r="A27" s="54"/>
      <c r="B27" s="55"/>
      <c r="C27" s="55"/>
      <c r="D27" s="55"/>
      <c r="E27" s="55"/>
      <c r="F27" s="55"/>
      <c r="G27" s="55"/>
      <c r="H27" s="18"/>
    </row>
    <row r="28" spans="1:8" x14ac:dyDescent="0.35">
      <c r="A28" s="54"/>
      <c r="B28" s="55"/>
      <c r="C28" s="55"/>
      <c r="D28" s="55"/>
      <c r="E28" s="55"/>
      <c r="F28" s="55"/>
      <c r="G28" s="55"/>
      <c r="H28" s="18"/>
    </row>
    <row r="29" spans="1:8" ht="15" thickBot="1" x14ac:dyDescent="0.4">
      <c r="A29" s="56"/>
      <c r="B29" s="57"/>
      <c r="C29" s="57"/>
      <c r="D29" s="57"/>
      <c r="E29" s="57"/>
      <c r="F29" s="57"/>
      <c r="G29" s="57"/>
      <c r="H29" s="27"/>
    </row>
  </sheetData>
  <mergeCells count="4">
    <mergeCell ref="A1:H3"/>
    <mergeCell ref="C4:D4"/>
    <mergeCell ref="C5:D5"/>
    <mergeCell ref="A26:G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AC13CF4056B4CAE9681631810FDA3" ma:contentTypeVersion="12" ma:contentTypeDescription="Create a new document." ma:contentTypeScope="" ma:versionID="ac97a809de06332deb664d1a6a0436c0">
  <xsd:schema xmlns:xsd="http://www.w3.org/2001/XMLSchema" xmlns:xs="http://www.w3.org/2001/XMLSchema" xmlns:p="http://schemas.microsoft.com/office/2006/metadata/properties" xmlns:ns2="58dd59a5-d14e-4ead-be24-71016960a011" xmlns:ns3="db9677cf-85e9-493e-8c15-141b372fd554" targetNamespace="http://schemas.microsoft.com/office/2006/metadata/properties" ma:root="true" ma:fieldsID="be1aeb5ce15e14321367bfcbe02aaeae" ns2:_="" ns3:_="">
    <xsd:import namespace="58dd59a5-d14e-4ead-be24-71016960a011"/>
    <xsd:import namespace="db9677cf-85e9-493e-8c15-141b372fd554"/>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ServiceAutoTags"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d59a5-d14e-4ead-be24-71016960a0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9677cf-85e9-493e-8c15-141b372fd5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3CFE81-8962-4D5D-8971-E98CBA6E1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d59a5-d14e-4ead-be24-71016960a011"/>
    <ds:schemaRef ds:uri="db9677cf-85e9-493e-8c15-141b372fd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423E79-D852-4F8B-9C59-549637A163F7}">
  <ds:schemaRefs>
    <ds:schemaRef ds:uri="http://purl.org/dc/terms/"/>
    <ds:schemaRef ds:uri="http://purl.org/dc/dcmitype/"/>
    <ds:schemaRef ds:uri="db9677cf-85e9-493e-8c15-141b372fd554"/>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 ds:uri="58dd59a5-d14e-4ead-be24-71016960a011"/>
  </ds:schemaRefs>
</ds:datastoreItem>
</file>

<file path=customXml/itemProps3.xml><?xml version="1.0" encoding="utf-8"?>
<ds:datastoreItem xmlns:ds="http://schemas.openxmlformats.org/officeDocument/2006/customXml" ds:itemID="{AAE88277-1723-4F8C-8A7C-CBC91646D2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Tab 1 - Prior Months</vt:lpstr>
      <vt:lpstr>Tab 2 - LED Calc</vt:lpstr>
      <vt:lpstr>adjemp</vt:lpstr>
      <vt:lpstr>adjlwop</vt:lpstr>
      <vt:lpstr>bonner</vt:lpstr>
      <vt:lpstr>bonner1</vt:lpstr>
      <vt:lpstr>csbd</vt:lpstr>
      <vt:lpstr>currper</vt:lpstr>
      <vt:lpstr>lwopno</vt:lpstr>
      <vt:lpstr>PSM</vt:lpstr>
      <vt:lpstr>SBD</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Ajaiyeoba, GeeBee</cp:lastModifiedBy>
  <dcterms:created xsi:type="dcterms:W3CDTF">2020-11-01T18:09:01Z</dcterms:created>
  <dcterms:modified xsi:type="dcterms:W3CDTF">2022-03-07T22:01:54Z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0x010100DCEAC13CF4056B4CAE9681631810FDA3</vt:lpwstr>
  </property>
</Properties>
</file>